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ebuisine 1/Sites/GS-dedoublees/docs/"/>
    </mc:Choice>
  </mc:AlternateContent>
  <xr:revisionPtr revIDLastSave="0" documentId="8_{A97F6C63-1E71-B64E-8E29-F39ECA1D4C77}" xr6:coauthVersionLast="47" xr6:coauthVersionMax="47" xr10:uidLastSave="{00000000-0000-0000-0000-000000000000}"/>
  <bookViews>
    <workbookView xWindow="1820" yWindow="500" windowWidth="30640" windowHeight="18980" xr2:uid="{2FBEE3D6-875A-9A42-AA27-C7E6761FA459}"/>
  </bookViews>
  <sheets>
    <sheet name="Saisie" sheetId="1" r:id="rId1"/>
    <sheet name="Radar" sheetId="3" r:id="rId2"/>
    <sheet name="liste déroulante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33" i="1"/>
  <c r="D32" i="1"/>
  <c r="D31" i="1"/>
  <c r="D26" i="1"/>
  <c r="D25" i="1"/>
  <c r="D24" i="1"/>
  <c r="D34" i="1" l="1"/>
  <c r="A8" i="3"/>
  <c r="A7" i="3"/>
  <c r="A6" i="3"/>
  <c r="A5" i="3"/>
  <c r="A4" i="3"/>
  <c r="A3" i="3"/>
  <c r="A2" i="3"/>
  <c r="H26" i="1"/>
  <c r="H25" i="1"/>
  <c r="H24" i="1"/>
  <c r="H23" i="1"/>
  <c r="D23" i="1"/>
  <c r="H18" i="1"/>
  <c r="H17" i="1"/>
  <c r="H16" i="1"/>
  <c r="H15" i="1"/>
  <c r="H10" i="1"/>
  <c r="H9" i="1"/>
  <c r="H8" i="1"/>
  <c r="H7" i="1"/>
  <c r="D18" i="1"/>
  <c r="D17" i="1"/>
  <c r="D16" i="1"/>
  <c r="D15" i="1"/>
  <c r="D10" i="1"/>
  <c r="D9" i="1"/>
  <c r="D8" i="1"/>
  <c r="D35" i="1" l="1"/>
  <c r="B8" i="3" s="1"/>
  <c r="D27" i="1"/>
  <c r="B6" i="3" s="1"/>
  <c r="H11" i="1"/>
  <c r="B4" i="3" s="1"/>
  <c r="D11" i="1"/>
  <c r="B2" i="3" s="1"/>
  <c r="H27" i="1"/>
  <c r="B7" i="3" s="1"/>
  <c r="H19" i="1"/>
  <c r="B5" i="3" s="1"/>
  <c r="D19" i="1"/>
  <c r="B3" i="3" s="1"/>
</calcChain>
</file>

<file path=xl/sharedStrings.xml><?xml version="1.0" encoding="utf-8"?>
<sst xmlns="http://schemas.openxmlformats.org/spreadsheetml/2006/main" count="279" uniqueCount="87">
  <si>
    <t xml:space="preserve">L'équipe est porteuse d'un projet de continuité GS/CP  formalisé </t>
  </si>
  <si>
    <t>X</t>
  </si>
  <si>
    <t>Des temps de visites et des outils de communication en direction des parents sont conçus en équipe GS/CP</t>
  </si>
  <si>
    <t xml:space="preserve">Des réunions de régulation du projet sont programmées régulièrement, des actions de formation/autoformation ont été/sont engagées </t>
  </si>
  <si>
    <t>Des temps de rencontre avec les parents sont organisés pour accompagner les enfants de GS avant l'entrée au CP</t>
  </si>
  <si>
    <t>L'analyse des évaluations est intégrée au projet et objet de temps communs</t>
  </si>
  <si>
    <t xml:space="preserve">Les parents sont associés à des actions communes, ils peuvent participer à des moments de classe </t>
  </si>
  <si>
    <t xml:space="preserve">Ce projet est partagé avec les partenaires (parents, municipalité) </t>
  </si>
  <si>
    <t xml:space="preserve">Pour suivre les progrès de leurs enfants, des rencontres sont programmées pour échanger et pour renforcer la coéducation </t>
  </si>
  <si>
    <t>Les outils de continuité et de progressivité</t>
  </si>
  <si>
    <t>Les programmations et progressions sont partagées et poursuivies</t>
  </si>
  <si>
    <t>Le carnet de suivi des apprentissages est communiqué entre GS/CP - la fiche de synthèse des acquis est communiquée et analysée</t>
  </si>
  <si>
    <t>Les dispositifs de différenciation sont communiqués et poursuivis</t>
  </si>
  <si>
    <t>Des actions communes sont élaborées pour accompagner le parcours des élèves</t>
  </si>
  <si>
    <t>Les modalités d'apprentissage sont partagées</t>
  </si>
  <si>
    <t>Des conseils de cycle spécifique C1 et C2  pour le suivi des élèves sont organisés</t>
  </si>
  <si>
    <t>Les outils des élèves et de la classe sont partagés</t>
  </si>
  <si>
    <t>Des réunions sont consacrées à la réflexion autour des compétences (acquis/besoins) des élèves et de la différenciation</t>
  </si>
  <si>
    <t>Les apprentissages mathématiques</t>
  </si>
  <si>
    <t>Des pratiques de mise en œuvre des situations d'oral et du lien oral-écrit sont partagées et harmonisées</t>
  </si>
  <si>
    <t>Des pratiques autour de l'étude des nombres sont partagées et harmonisées</t>
  </si>
  <si>
    <t>Des pratiques de mise en oeuvre de l'écriture  sont partagées et harmonisées</t>
  </si>
  <si>
    <t>Des pratiques autour de l'utilisation des nombres sont partagées et harmonisées</t>
  </si>
  <si>
    <t>Des pratiques autour du vocabulaire et de la compréhension sont partagées et harmonisées</t>
  </si>
  <si>
    <t>Des pratiques autour de la résolution de problèmes sont partagées et harmonisées</t>
  </si>
  <si>
    <t>Des pratiques autour de la conscience phonologique sont partagées et harmonisées</t>
  </si>
  <si>
    <t>Des pratiques autour du domaine des formes et grandeurs sont partagées et harmonisées</t>
  </si>
  <si>
    <t/>
  </si>
  <si>
    <t>Des pratiques visant autonomie et initiative des élèves sont partagées et harmonisées</t>
  </si>
  <si>
    <t>Des pratiques construisant la méthodologie et la métacognition sont partagées et harmonisées</t>
  </si>
  <si>
    <t>Des pratiques de coopération sont partagées et harmonisées</t>
  </si>
  <si>
    <t>Des pratiques visant la construction du respect d'autrui et des valeurs de la république  sont partagées et harmonisées</t>
  </si>
  <si>
    <t>oui</t>
  </si>
  <si>
    <t>non</t>
  </si>
  <si>
    <t>régulation</t>
  </si>
  <si>
    <t>formation</t>
  </si>
  <si>
    <t>régulation et formation</t>
  </si>
  <si>
    <t>oui, totalement</t>
  </si>
  <si>
    <t>oui, partiellement</t>
  </si>
  <si>
    <t>Non</t>
  </si>
  <si>
    <t>libellé</t>
  </si>
  <si>
    <t>valeur</t>
  </si>
  <si>
    <t>partagé</t>
  </si>
  <si>
    <t>lisible</t>
  </si>
  <si>
    <t>Le travail d'équipe</t>
  </si>
  <si>
    <t>Totalement</t>
  </si>
  <si>
    <t>Fondamentaux "langage et maths"</t>
  </si>
  <si>
    <t>Fondamentaux "langage"</t>
  </si>
  <si>
    <t>Fondamentaux "Maths"</t>
  </si>
  <si>
    <t>Au sein du cycle 1</t>
  </si>
  <si>
    <t>En continuité GS-CP</t>
  </si>
  <si>
    <t>Au sein du cycle 1 avec le CP</t>
  </si>
  <si>
    <t>Oui, par équipe pédagogique GS-CP</t>
  </si>
  <si>
    <t>Oui, par une formation spécifique GS-CP</t>
  </si>
  <si>
    <t>Oui, par l'équipe GS-CP et une formation</t>
  </si>
  <si>
    <t>Au sein du cycle 1 et avec le CP</t>
  </si>
  <si>
    <t>Le langage oral et l'entrée dans l'écrit</t>
  </si>
  <si>
    <t>Oui</t>
  </si>
  <si>
    <t>Partiellement</t>
  </si>
  <si>
    <t>Pas du tout</t>
  </si>
  <si>
    <t>Production d'écrit et geste graphique</t>
  </si>
  <si>
    <t>Geste graphique</t>
  </si>
  <si>
    <t>Vocabulaire et compréhension</t>
  </si>
  <si>
    <t>Vocabulaire</t>
  </si>
  <si>
    <t>Les compétences transversales</t>
  </si>
  <si>
    <t>Autonomie</t>
  </si>
  <si>
    <t>Initiative</t>
  </si>
  <si>
    <t>La relation avec les parents</t>
  </si>
  <si>
    <t>Oui avec actions communes</t>
  </si>
  <si>
    <t>Oui, avec actions co-construites</t>
  </si>
  <si>
    <t>Asscociés régulièrement</t>
  </si>
  <si>
    <t>Associés ponctuellement</t>
  </si>
  <si>
    <t>Invités régulièrement</t>
  </si>
  <si>
    <t>Invités ponctuellement</t>
  </si>
  <si>
    <t>Oui, de manière informative</t>
  </si>
  <si>
    <t>Pas de réunion commune</t>
  </si>
  <si>
    <t>Oui PE GS et CP en fin de GS et début CP</t>
  </si>
  <si>
    <t>Oui PE GS et CP en fin de GS</t>
  </si>
  <si>
    <t>Oui PE GS et CP en début de CP</t>
  </si>
  <si>
    <t>Les modalités de suivi des élèves</t>
  </si>
  <si>
    <t xml:space="preserve">Le travail d'équipe GSDD/CP </t>
  </si>
  <si>
    <t>Total</t>
  </si>
  <si>
    <t>partagé, lisible, accessible</t>
  </si>
  <si>
    <t>Compréhension</t>
  </si>
  <si>
    <t>Production d'écrit</t>
  </si>
  <si>
    <t>Continuité GS-CP  - outil d'aide au diagnostic</t>
  </si>
  <si>
    <t xml:space="preserve">Nom des écoles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</si>
</sst>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 tint="-0.24994659260841701"/>
      <name val="Calibri"/>
      <family val="2"/>
      <scheme val="minor"/>
    </font>
    <font>
      <b/>
      <sz val="12"/>
      <color theme="3" tint="-0.24994659260841701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2FCB5"/>
        <bgColor indexed="64"/>
      </patternFill>
    </fill>
    <fill>
      <patternFill patternType="solid">
        <fgColor rgb="FFD2B2F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1" xfId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3" borderId="1" xfId="2" applyFont="1" applyBorder="1" applyAlignment="1">
      <alignment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Border="1" applyAlignment="1">
      <alignment vertical="top" wrapText="1"/>
    </xf>
    <xf numFmtId="0" fontId="8" fillId="3" borderId="1" xfId="2" applyFont="1" applyBorder="1" applyAlignment="1">
      <alignment horizontal="center" vertical="top" wrapText="1"/>
    </xf>
    <xf numFmtId="0" fontId="14" fillId="0" borderId="2" xfId="0" applyFont="1" applyBorder="1" applyAlignment="1">
      <alignment horizontal="right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top" wrapText="1"/>
    </xf>
    <xf numFmtId="0" fontId="2" fillId="2" borderId="1" xfId="1" applyBorder="1" applyAlignment="1">
      <alignment horizontal="right" vertical="top" wrapText="1"/>
    </xf>
    <xf numFmtId="0" fontId="2" fillId="2" borderId="1" xfId="1" applyBorder="1" applyAlignment="1" applyProtection="1">
      <alignment horizontal="center" vertical="center" wrapText="1"/>
    </xf>
    <xf numFmtId="0" fontId="2" fillId="2" borderId="1" xfId="1" applyBorder="1" applyAlignment="1" applyProtection="1">
      <alignment vertical="center" wrapText="1"/>
    </xf>
    <xf numFmtId="0" fontId="13" fillId="2" borderId="1" xfId="1" applyFont="1" applyBorder="1" applyAlignment="1" applyProtection="1">
      <alignment horizontal="center" vertical="top" wrapText="1"/>
    </xf>
    <xf numFmtId="0" fontId="16" fillId="0" borderId="0" xfId="3" applyAlignment="1">
      <alignment horizontal="center" vertical="center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4">
    <cellStyle name="40 % - Accent2" xfId="2" builtinId="35"/>
    <cellStyle name="Normal" xfId="0" builtinId="0"/>
    <cellStyle name="Satisfaisant" xfId="1" builtinId="26"/>
    <cellStyle name="Titre" xfId="3" builtinId="15"/>
  </cellStyles>
  <dxfs count="4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2B2FC"/>
      <color rgb="FFE2FCB5"/>
      <color rgb="FFFFC6F8"/>
      <color rgb="FFEBEBEB"/>
      <color rgb="FFD5FC79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effectLst/>
              </a:rPr>
              <a:t>Continuité GSDD - CP </a:t>
            </a:r>
            <a:endParaRPr lang="fr-FR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effectLst/>
              </a:rPr>
              <a:t>Outil d'aide au diagnostic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1.4441269326278735E-2"/>
          <c:y val="1.7857142857142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Radar!$A$2:$A$8</c:f>
              <c:strCache>
                <c:ptCount val="7"/>
                <c:pt idx="0">
                  <c:v>Le travail d'équipe GSDD/CP </c:v>
                </c:pt>
                <c:pt idx="1">
                  <c:v>Les outils de continuité et de progressivité</c:v>
                </c:pt>
                <c:pt idx="2">
                  <c:v>La relation avec les parents</c:v>
                </c:pt>
                <c:pt idx="3">
                  <c:v>Les modalités de suivi des élèves</c:v>
                </c:pt>
                <c:pt idx="4">
                  <c:v>Le langage oral et l'entrée dans l'écrit</c:v>
                </c:pt>
                <c:pt idx="5">
                  <c:v>Les apprentissages mathématiques</c:v>
                </c:pt>
                <c:pt idx="6">
                  <c:v>Les compétences transversales</c:v>
                </c:pt>
              </c:strCache>
            </c:strRef>
          </c:cat>
          <c:val>
            <c:numRef>
              <c:f>Radar!$B$2:$B$8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2-034A-8EC0-53541224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03967"/>
        <c:axId val="640805615"/>
      </c:radarChart>
      <c:catAx>
        <c:axId val="64080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0805615"/>
        <c:crosses val="autoZero"/>
        <c:auto val="1"/>
        <c:lblAlgn val="ctr"/>
        <c:lblOffset val="100"/>
        <c:noMultiLvlLbl val="0"/>
      </c:catAx>
      <c:valAx>
        <c:axId val="640805615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080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0</xdr:row>
      <xdr:rowOff>25400</xdr:rowOff>
    </xdr:from>
    <xdr:to>
      <xdr:col>16</xdr:col>
      <xdr:colOff>393700</xdr:colOff>
      <xdr:row>50</xdr:row>
      <xdr:rowOff>25400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9581002-272A-0D4E-ABAD-5DA7822E2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D2A657-37AF-B24E-A88A-84DCDE1D33BD}" name="Tableau1" displayName="Tableau1" ref="A3:B6" totalsRowShown="0" headerRowDxfId="41">
  <autoFilter ref="A3:B6" xr:uid="{77D2A657-37AF-B24E-A88A-84DCDE1D33BD}"/>
  <tableColumns count="2">
    <tableColumn id="1" xr3:uid="{6725656E-AFEE-C54F-B43C-2054B958EA03}" name="libellé"/>
    <tableColumn id="2" xr3:uid="{FAF9818A-5BC4-2643-BC59-50BD8D60822C}" name="valeur" dataDxfId="40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6FBEAA-5B7D-9545-9A7E-5C6E56D16AF7}" name="Tableau10" displayName="Tableau10" ref="D25:E29" totalsRowShown="0" headerRowDxfId="28">
  <autoFilter ref="D25:E29" xr:uid="{F46FBEAA-5B7D-9545-9A7E-5C6E56D16AF7}"/>
  <tableColumns count="2">
    <tableColumn id="1" xr3:uid="{BE3069F0-778A-2B49-8809-9E938CBD345A}" name="libellé" dataDxfId="27"/>
    <tableColumn id="2" xr3:uid="{8D677706-BF93-DA45-9653-BF7786EB0FB4}" name="valeur" dataDxfId="26"/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965B373-C6C4-864F-9EE1-88A0F94DF1F9}" name="Tableau11" displayName="Tableau11" ref="G25:H30" totalsRowShown="0" headerRowDxfId="25">
  <autoFilter ref="G25:H30" xr:uid="{7965B373-C6C4-864F-9EE1-88A0F94DF1F9}"/>
  <tableColumns count="2">
    <tableColumn id="1" xr3:uid="{F834EBBE-21A7-BF4B-B510-5198B15F37FC}" name="libellé" dataDxfId="24"/>
    <tableColumn id="2" xr3:uid="{72A97868-DED6-AA47-A244-7A00AB0A0715}" name="valeur" dataDxfId="23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DDE61AF-5C0B-4A45-941C-C04C5ADBFEDF}" name="Tableau12" displayName="Tableau12" ref="J25:K30" totalsRowShown="0" headerRowDxfId="22">
  <autoFilter ref="J25:K30" xr:uid="{2DDE61AF-5C0B-4A45-941C-C04C5ADBFEDF}"/>
  <tableColumns count="2">
    <tableColumn id="1" xr3:uid="{188CE6A9-B565-0B4C-8B51-07576CF4217C}" name="libellé"/>
    <tableColumn id="2" xr3:uid="{11F9ADC3-F23D-504C-B0A2-6A93BBFE83A6}" name="valeur" dataDxfId="21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C5A23BD-138C-2440-85BF-3BC272B206D2}" name="Tableau13" displayName="Tableau13" ref="A35:B38" totalsRowShown="0" headerRowDxfId="20">
  <autoFilter ref="A35:B38" xr:uid="{6C5A23BD-138C-2440-85BF-3BC272B206D2}"/>
  <tableColumns count="2">
    <tableColumn id="1" xr3:uid="{27DEC269-55AC-BB46-A3C7-DA06204960C6}" name="libellé" dataDxfId="19"/>
    <tableColumn id="2" xr3:uid="{EAFEA1C6-B18A-2649-884C-FD1C9C2FB17E}" name="valeur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7B3387D-8462-0F40-9C27-FBD2364234B7}" name="Tableau14" displayName="Tableau14" ref="D35:E38" totalsRowShown="0" headerRowDxfId="18">
  <autoFilter ref="D35:E38" xr:uid="{A7B3387D-8462-0F40-9C27-FBD2364234B7}"/>
  <tableColumns count="2">
    <tableColumn id="1" xr3:uid="{F31B0B4A-3B81-5C4C-8DDB-63AAC4679C52}" name="libellé" dataDxfId="17"/>
    <tableColumn id="2" xr3:uid="{F14156B1-784B-2C44-AEA8-BDC3D1B6A9B5}" name="valeur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D157807-8C52-7840-8EA8-4B3532457B88}" name="Tableau15" displayName="Tableau15" ref="G35:H38" totalsRowShown="0" headerRowDxfId="16">
  <autoFilter ref="G35:H38" xr:uid="{3D157807-8C52-7840-8EA8-4B3532457B88}"/>
  <tableColumns count="2">
    <tableColumn id="1" xr3:uid="{6D308569-A904-E74E-968F-49BFF4993336}" name="libellé" dataDxfId="15"/>
    <tableColumn id="2" xr3:uid="{977CC422-454B-4A4A-A66C-A6408E712561}" name="valeur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3DCF46E-822C-6542-AD39-A88F44D7A3A1}" name="Tableau16" displayName="Tableau16" ref="J35:K38" totalsRowShown="0" headerRowDxfId="14">
  <autoFilter ref="J35:K38" xr:uid="{03DCF46E-822C-6542-AD39-A88F44D7A3A1}"/>
  <tableColumns count="2">
    <tableColumn id="1" xr3:uid="{9B7E979D-E238-2B4F-9CC6-A887B807BAF4}" name="libellé" dataDxfId="13"/>
    <tableColumn id="2" xr3:uid="{3E6B03EC-3965-6F47-9810-5E8CE1877BEB}" name="valeur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74DF46A-07D7-034F-8882-205D62E2AE36}" name="Tableau17" displayName="Tableau17" ref="A44:B48" totalsRowShown="0" headerRowDxfId="12">
  <autoFilter ref="A44:B48" xr:uid="{B74DF46A-07D7-034F-8882-205D62E2AE36}"/>
  <tableColumns count="2">
    <tableColumn id="1" xr3:uid="{8908BBF5-3A70-CD47-90AA-BF15AD099E9A}" name="libellé"/>
    <tableColumn id="2" xr3:uid="{B08F2B6B-116F-AE42-8C39-432E364428D6}" name="valeur" dataDxfId="11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7E18B66-3C6B-5448-9607-6D4A5185953E}" name="Tableau18" displayName="Tableau18" ref="D44:E49" totalsRowShown="0" headerRowDxfId="10">
  <autoFilter ref="D44:E49" xr:uid="{57E18B66-3C6B-5448-9607-6D4A5185953E}"/>
  <tableColumns count="2">
    <tableColumn id="1" xr3:uid="{F38A08F8-67F0-644C-ACA3-D314AA01A123}" name="libellé"/>
    <tableColumn id="2" xr3:uid="{F4F9E106-16DA-2749-8BD1-7D21BCD8D67D}" name="valeur"/>
  </tableColumns>
  <tableStyleInfo name="TableStyleLight1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8C64949-F80C-C649-BE04-23E5658C751A}" name="Tableau19" displayName="Tableau19" ref="G44:H49" totalsRowShown="0" headerRowDxfId="9">
  <autoFilter ref="G44:H49" xr:uid="{78C64949-F80C-C649-BE04-23E5658C751A}"/>
  <tableColumns count="2">
    <tableColumn id="1" xr3:uid="{87F37A7C-2554-D342-A6C6-426FBA60E693}" name="libellé"/>
    <tableColumn id="2" xr3:uid="{AA9C97A8-16B5-5046-8088-F91702C59D74}" name="valeur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A2A5AD-C7B8-4A4E-91DB-B2B61CDEB230}" name="Tableau2" displayName="Tableau2" ref="D3:E7" totalsRowShown="0" headerRowDxfId="39">
  <autoFilter ref="D3:E7" xr:uid="{CEA2A5AD-C7B8-4A4E-91DB-B2B61CDEB230}"/>
  <tableColumns count="2">
    <tableColumn id="1" xr3:uid="{371129AA-2D36-0946-8CA4-857A9E081767}" name="libellé"/>
    <tableColumn id="2" xr3:uid="{4A833C28-00C5-CB41-B095-9F7AA42B3F03}" name="valeur" dataDxfId="38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33120BB-B344-E74B-96F1-422038D66F57}" name="Tableau20" displayName="Tableau20" ref="J44:K48" totalsRowShown="0" headerRowDxfId="8">
  <autoFilter ref="J44:K48" xr:uid="{933120BB-B344-E74B-96F1-422038D66F57}"/>
  <tableColumns count="2">
    <tableColumn id="1" xr3:uid="{A84EB7D7-8A2E-DC4B-9F86-7543515F042C}" name="libellé"/>
    <tableColumn id="2" xr3:uid="{6EA2C4C4-6A28-8E4C-BFE5-337CF9951E29}" name="valeur"/>
  </tableColumns>
  <tableStyleInfo name="TableStyleLight1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7D3EFFD-4FA3-C745-A6A6-C9557D3AF58C}" name="Tableau21" displayName="Tableau21" ref="A55:B60" totalsRowShown="0" headerRowDxfId="7">
  <autoFilter ref="A55:B60" xr:uid="{97D3EFFD-4FA3-C745-A6A6-C9557D3AF58C}"/>
  <tableColumns count="2">
    <tableColumn id="1" xr3:uid="{06E8C250-B8D6-FF49-AFC3-18D4A039014F}" name="libellé"/>
    <tableColumn id="2" xr3:uid="{A08D088F-1399-A547-9C14-0AC7E482945F}" name="valeur"/>
  </tableColumns>
  <tableStyleInfo name="TableStyleLight1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28E6133-5FB9-0A4D-84F2-B7C8E6A2BC7D}" name="Tableau22" displayName="Tableau22" ref="D55:E58" totalsRowShown="0" headerRowDxfId="6">
  <autoFilter ref="D55:E58" xr:uid="{F28E6133-5FB9-0A4D-84F2-B7C8E6A2BC7D}"/>
  <tableColumns count="2">
    <tableColumn id="1" xr3:uid="{4C92F5DC-4F54-9343-AB6B-39498A48D525}" name="libellé"/>
    <tableColumn id="2" xr3:uid="{98CE0026-3C42-FE45-B4A7-536D591589BB}" name="valeur"/>
  </tableColumns>
  <tableStyleInfo name="TableStyleLight14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D51FA25-B0F7-8441-A82E-89CACD9AD452}" name="Tableau23" displayName="Tableau23" ref="G55:H59" totalsRowShown="0" headerRowDxfId="5">
  <autoFilter ref="G55:H59" xr:uid="{FD51FA25-B0F7-8441-A82E-89CACD9AD452}"/>
  <tableColumns count="2">
    <tableColumn id="1" xr3:uid="{EEC676A6-60F6-CD49-9E18-667B1EFC17C0}" name="libellé"/>
    <tableColumn id="2" xr3:uid="{2B10F7C0-F513-A34B-A13F-B2F38C6CAB0E}" name="valeur"/>
  </tableColumns>
  <tableStyleInfo name="TableStyleLight14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689ADB4-B305-8042-9D7C-C6B4A2200B2E}" name="Tableau24" displayName="Tableau24" ref="J55:K58" totalsRowShown="0" headerRowDxfId="4">
  <autoFilter ref="J55:K58" xr:uid="{E689ADB4-B305-8042-9D7C-C6B4A2200B2E}"/>
  <tableColumns count="2">
    <tableColumn id="1" xr3:uid="{5CC1C8AB-28BA-9E43-98F9-9DA5968A0C48}" name="libellé"/>
    <tableColumn id="2" xr3:uid="{97A281AA-A041-624A-95CD-E81CB498BD77}" name="valeur"/>
  </tableColumns>
  <tableStyleInfo name="TableStyleLight14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BB5DE88-CC41-8946-8E0C-3FD1A2575510}" name="Tableau25" displayName="Tableau25" ref="A65:B69" totalsRowShown="0" headerRowDxfId="3">
  <autoFilter ref="A65:B69" xr:uid="{8BB5DE88-CC41-8946-8E0C-3FD1A2575510}"/>
  <tableColumns count="2">
    <tableColumn id="1" xr3:uid="{995286C1-CF55-224B-9FC7-D52140CBCAB5}" name="libellé"/>
    <tableColumn id="2" xr3:uid="{B1C3DF00-6E54-7A42-82A2-D6BE615C0A9D}" name="valeur"/>
  </tableColumns>
  <tableStyleInfo name="TableStyleLight14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527DADA-9C5E-EA4B-BC21-59E8486A21F3}" name="Tableau26" displayName="Tableau26" ref="D65:E69" totalsRowShown="0" headerRowDxfId="2">
  <autoFilter ref="D65:E69" xr:uid="{8527DADA-9C5E-EA4B-BC21-59E8486A21F3}"/>
  <tableColumns count="2">
    <tableColumn id="1" xr3:uid="{68BCD5C5-4C45-364E-8487-A3E59C1908F9}" name="libellé"/>
    <tableColumn id="2" xr3:uid="{18157EBA-9136-6C4E-8D27-9E6F1ADA09D9}" name="valeur"/>
  </tableColumns>
  <tableStyleInfo name="TableStyleLight14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78179ED-1550-5F46-A45A-25A6BD1F4E75}" name="Tableau27" displayName="Tableau27" ref="G65:H69" totalsRowShown="0" headerRowDxfId="1">
  <autoFilter ref="G65:H69" xr:uid="{978179ED-1550-5F46-A45A-25A6BD1F4E75}"/>
  <tableColumns count="2">
    <tableColumn id="1" xr3:uid="{63F37232-2AC2-0D42-A71B-628A877A94EE}" name="libellé"/>
    <tableColumn id="2" xr3:uid="{5DED88E9-635A-E34F-860F-453B31C1867F}" name="valeur"/>
  </tableColumns>
  <tableStyleInfo name="TableStyleLight14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1B71D2E-C705-0F4E-9C01-A8E5C0C35A91}" name="Tableau28" displayName="Tableau28" ref="J65:K69" totalsRowShown="0" headerRowDxfId="0">
  <autoFilter ref="J65:K69" xr:uid="{21B71D2E-C705-0F4E-9C01-A8E5C0C35A91}"/>
  <tableColumns count="2">
    <tableColumn id="1" xr3:uid="{343CF8DB-2F88-E748-821A-9BA09CD0C136}" name="libellé"/>
    <tableColumn id="2" xr3:uid="{823996DC-1B21-DB43-93CF-027EAD81D1A6}" name="valeur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70D236-D7DE-1143-B69C-E891CD16BB4E}" name="Tableau3" displayName="Tableau3" ref="G3:H7" totalsRowShown="0" headerRowDxfId="37">
  <autoFilter ref="G3:H7" xr:uid="{A770D236-D7DE-1143-B69C-E891CD16BB4E}"/>
  <tableColumns count="2">
    <tableColumn id="1" xr3:uid="{B4C7440D-B5A0-DE41-B603-1A3BCA15B480}" name="libellé"/>
    <tableColumn id="2" xr3:uid="{440E0CC0-C343-3B4A-972A-762FDF4F0415}" name="valeur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23B2FA-A2A5-2248-8B55-913F8E853922}" name="Tableau4" displayName="Tableau4" ref="J3:K7" totalsRowShown="0" headerRowDxfId="36">
  <autoFilter ref="J3:K7" xr:uid="{A123B2FA-A2A5-2248-8B55-913F8E853922}"/>
  <tableColumns count="2">
    <tableColumn id="1" xr3:uid="{915E6CB7-3A77-4045-A7D2-A0AB897BC3C7}" name="libellé"/>
    <tableColumn id="2" xr3:uid="{51427BB4-634F-4246-BD2F-820235B1AA8F}" name="valeur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E25A50-08A8-8642-98BB-5E22DC201897}" name="Tableau5" displayName="Tableau5" ref="A13:B19" totalsRowShown="0" headerRowDxfId="35">
  <autoFilter ref="A13:B19" xr:uid="{C5E25A50-08A8-8642-98BB-5E22DC201897}"/>
  <tableColumns count="2">
    <tableColumn id="1" xr3:uid="{052DEF5B-0CA3-734B-BBE0-2456E97E9C25}" name="libellé"/>
    <tableColumn id="2" xr3:uid="{511C1B32-7070-AE42-9094-85118A3D92AA}" name="valeur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E18F4F-0CF4-7A41-88DF-4E9196381C64}" name="Tableau6" displayName="Tableau6" ref="D13:E18" totalsRowShown="0" headerRowDxfId="34">
  <autoFilter ref="D13:E18" xr:uid="{1CE18F4F-0CF4-7A41-88DF-4E9196381C64}"/>
  <tableColumns count="2">
    <tableColumn id="1" xr3:uid="{204501CF-D2E0-7340-BD11-14C176A204EF}" name="libellé"/>
    <tableColumn id="2" xr3:uid="{9454E046-BB10-8D44-8CCB-EC8078B9B641}" name="valeur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5C5E9C9-60DE-9740-97CB-2192456524A2}" name="Tableau7" displayName="Tableau7" ref="G13:H18" totalsRowShown="0" headerRowDxfId="33">
  <autoFilter ref="G13:H18" xr:uid="{A5C5E9C9-60DE-9740-97CB-2192456524A2}"/>
  <tableColumns count="2">
    <tableColumn id="1" xr3:uid="{4D6AC887-AA14-8C40-8347-DE31652AD58D}" name="libellé"/>
    <tableColumn id="2" xr3:uid="{84E14876-4F87-3141-921F-A94EF6A98A27}" name="valeur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AF9333-70A5-C049-B0AD-F4F88F8A09E5}" name="Tableau8" displayName="Tableau8" ref="J13:K18" totalsRowShown="0" headerRowDxfId="32">
  <autoFilter ref="J13:K18" xr:uid="{D2AF9333-70A5-C049-B0AD-F4F88F8A09E5}"/>
  <tableColumns count="2">
    <tableColumn id="1" xr3:uid="{DECD82B6-378D-0245-8535-50CB9A72A504}" name="libellé"/>
    <tableColumn id="2" xr3:uid="{350D93F7-9637-F543-AF86-7463905950C0}" name="valeur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32F85C-4A45-204F-8AD3-7DBDF819BBC9}" name="Tableau9" displayName="Tableau9" ref="A25:B29" totalsRowShown="0" headerRowDxfId="31">
  <autoFilter ref="A25:B29" xr:uid="{7432F85C-4A45-204F-8AD3-7DBDF819BBC9}"/>
  <tableColumns count="2">
    <tableColumn id="1" xr3:uid="{20E34EB5-A163-A442-ACD9-426A450C3444}" name="libellé" dataDxfId="30"/>
    <tableColumn id="2" xr3:uid="{0D4FDA56-CD96-CD4C-90A3-0120A07F93B1}" name="valeur" dataDxfId="2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DCED-8D1C-C84F-8C26-E4E7742DDEE8}">
  <dimension ref="B1:I35"/>
  <sheetViews>
    <sheetView tabSelected="1" zoomScale="110" zoomScaleNormal="110" workbookViewId="0">
      <selection activeCell="J11" sqref="J11"/>
    </sheetView>
  </sheetViews>
  <sheetFormatPr baseColWidth="10" defaultRowHeight="16" x14ac:dyDescent="0.2"/>
  <cols>
    <col min="1" max="1" width="6.6640625" customWidth="1"/>
    <col min="2" max="2" width="53.1640625" customWidth="1"/>
    <col min="3" max="3" width="12.6640625" customWidth="1"/>
    <col min="4" max="4" width="6.83203125" style="1" customWidth="1"/>
    <col min="6" max="6" width="61.1640625" customWidth="1"/>
    <col min="7" max="7" width="15.33203125" customWidth="1"/>
    <col min="8" max="8" width="6.83203125" style="1" customWidth="1"/>
  </cols>
  <sheetData>
    <row r="1" spans="2:9" ht="57" customHeight="1" x14ac:dyDescent="0.2">
      <c r="B1" s="44" t="s">
        <v>85</v>
      </c>
      <c r="C1" s="44"/>
      <c r="D1" s="44"/>
      <c r="E1" s="44"/>
      <c r="F1" s="44"/>
      <c r="G1" s="44"/>
      <c r="H1" s="44"/>
    </row>
    <row r="3" spans="2:9" ht="21" x14ac:dyDescent="0.25">
      <c r="B3" s="31" t="s">
        <v>86</v>
      </c>
      <c r="C3" s="45"/>
      <c r="D3" s="45"/>
      <c r="E3" s="45"/>
      <c r="F3" s="45"/>
      <c r="G3" s="45"/>
      <c r="H3" s="46"/>
    </row>
    <row r="5" spans="2:9" x14ac:dyDescent="0.2">
      <c r="B5" s="8" t="s">
        <v>80</v>
      </c>
      <c r="F5" s="8" t="s">
        <v>67</v>
      </c>
    </row>
    <row r="7" spans="2:9" s="12" customFormat="1" ht="48" customHeight="1" x14ac:dyDescent="0.2">
      <c r="B7" s="13" t="s">
        <v>0</v>
      </c>
      <c r="C7" s="42" t="s">
        <v>1</v>
      </c>
      <c r="D7" s="41">
        <f>VLOOKUP(C7,Tableau1[],2,FALSE)</f>
        <v>0</v>
      </c>
      <c r="E7" s="11"/>
      <c r="F7" s="19" t="s">
        <v>2</v>
      </c>
      <c r="G7" s="19" t="s">
        <v>1</v>
      </c>
      <c r="H7" s="20">
        <f>VLOOKUP(G7,Tableau9[],2,FALSE)</f>
        <v>0</v>
      </c>
      <c r="I7" s="11"/>
    </row>
    <row r="8" spans="2:9" s="12" customFormat="1" ht="48" customHeight="1" x14ac:dyDescent="0.2">
      <c r="B8" s="13" t="s">
        <v>3</v>
      </c>
      <c r="C8" s="42" t="s">
        <v>1</v>
      </c>
      <c r="D8" s="41">
        <f>VLOOKUP(C8,Tableau2[],2,FALSE)</f>
        <v>0</v>
      </c>
      <c r="E8" s="11"/>
      <c r="F8" s="19" t="s">
        <v>4</v>
      </c>
      <c r="G8" s="19" t="s">
        <v>1</v>
      </c>
      <c r="H8" s="20">
        <f>VLOOKUP(G8,Tableau10[],2,FALSE)</f>
        <v>0</v>
      </c>
      <c r="I8" s="11"/>
    </row>
    <row r="9" spans="2:9" s="12" customFormat="1" ht="48" customHeight="1" x14ac:dyDescent="0.2">
      <c r="B9" s="13" t="s">
        <v>5</v>
      </c>
      <c r="C9" s="42" t="s">
        <v>1</v>
      </c>
      <c r="D9" s="41">
        <f>VLOOKUP(C9,Tableau3[],2,FALSE)</f>
        <v>0</v>
      </c>
      <c r="E9" s="11"/>
      <c r="F9" s="19" t="s">
        <v>6</v>
      </c>
      <c r="G9" s="19" t="s">
        <v>1</v>
      </c>
      <c r="H9" s="20">
        <f>VLOOKUP(G9,Tableau11[],2,FALSE)</f>
        <v>0</v>
      </c>
      <c r="I9" s="11"/>
    </row>
    <row r="10" spans="2:9" s="12" customFormat="1" ht="48" customHeight="1" x14ac:dyDescent="0.2">
      <c r="B10" s="13" t="s">
        <v>7</v>
      </c>
      <c r="C10" s="42" t="s">
        <v>1</v>
      </c>
      <c r="D10" s="41">
        <f>VLOOKUP(C10,Tableau4[],2,FALSE)</f>
        <v>0</v>
      </c>
      <c r="E10" s="11"/>
      <c r="F10" s="19" t="s">
        <v>8</v>
      </c>
      <c r="G10" s="19" t="s">
        <v>1</v>
      </c>
      <c r="H10" s="20">
        <f>VLOOKUP(G10,Tableau12[],2,FALSE)</f>
        <v>0</v>
      </c>
      <c r="I10" s="11"/>
    </row>
    <row r="11" spans="2:9" ht="17" x14ac:dyDescent="0.2">
      <c r="B11" s="40"/>
      <c r="C11" s="43" t="s">
        <v>81</v>
      </c>
      <c r="D11" s="43">
        <f>SUM(D7:D10)</f>
        <v>0</v>
      </c>
      <c r="E11" s="4"/>
      <c r="F11" s="21"/>
      <c r="G11" s="22" t="s">
        <v>81</v>
      </c>
      <c r="H11" s="22">
        <f>SUM(H7:H10)</f>
        <v>0</v>
      </c>
      <c r="I11" s="4"/>
    </row>
    <row r="12" spans="2:9" ht="48" customHeight="1" x14ac:dyDescent="0.2">
      <c r="B12" s="4"/>
      <c r="C12" s="4"/>
      <c r="D12" s="14"/>
      <c r="E12" s="4"/>
      <c r="F12" s="4"/>
      <c r="G12" s="4"/>
      <c r="H12" s="14"/>
      <c r="I12" s="4"/>
    </row>
    <row r="13" spans="2:9" ht="16" customHeight="1" x14ac:dyDescent="0.2">
      <c r="B13" s="10" t="s">
        <v>9</v>
      </c>
      <c r="C13" s="4"/>
      <c r="D13" s="14"/>
      <c r="E13" s="4"/>
      <c r="F13" s="10" t="s">
        <v>79</v>
      </c>
      <c r="G13" s="4"/>
      <c r="H13" s="14"/>
      <c r="I13" s="4"/>
    </row>
    <row r="14" spans="2:9" ht="16" customHeight="1" x14ac:dyDescent="0.2">
      <c r="B14" s="4"/>
      <c r="C14" s="4"/>
      <c r="D14" s="14"/>
      <c r="E14" s="4"/>
      <c r="F14" s="4"/>
      <c r="G14" s="4"/>
      <c r="H14" s="14"/>
      <c r="I14" s="4"/>
    </row>
    <row r="15" spans="2:9" ht="48" customHeight="1" x14ac:dyDescent="0.2">
      <c r="B15" s="23" t="s">
        <v>10</v>
      </c>
      <c r="C15" s="23" t="s">
        <v>1</v>
      </c>
      <c r="D15" s="24">
        <f>VLOOKUP(C15,Tableau5[],2,FALSE)</f>
        <v>0</v>
      </c>
      <c r="E15" s="4"/>
      <c r="F15" s="27" t="s">
        <v>11</v>
      </c>
      <c r="G15" s="27" t="s">
        <v>1</v>
      </c>
      <c r="H15" s="28">
        <f>VLOOKUP(G15,Tableau13[],2,FALSE)</f>
        <v>0</v>
      </c>
      <c r="I15" s="4"/>
    </row>
    <row r="16" spans="2:9" ht="48" customHeight="1" x14ac:dyDescent="0.2">
      <c r="B16" s="23" t="s">
        <v>12</v>
      </c>
      <c r="C16" s="23" t="s">
        <v>1</v>
      </c>
      <c r="D16" s="24">
        <f>VLOOKUP(C16,Tableau6[],2,FALSE)</f>
        <v>0</v>
      </c>
      <c r="E16" s="4"/>
      <c r="F16" s="27" t="s">
        <v>13</v>
      </c>
      <c r="G16" s="27" t="s">
        <v>1</v>
      </c>
      <c r="H16" s="28">
        <f>VLOOKUP(G16,Tableau14[],2,FALSE)</f>
        <v>0</v>
      </c>
      <c r="I16" s="4"/>
    </row>
    <row r="17" spans="2:9" ht="48" customHeight="1" x14ac:dyDescent="0.2">
      <c r="B17" s="23" t="s">
        <v>14</v>
      </c>
      <c r="C17" s="23" t="s">
        <v>1</v>
      </c>
      <c r="D17" s="24">
        <f>VLOOKUP(C17,Tableau7[],2,FALSE)</f>
        <v>0</v>
      </c>
      <c r="E17" s="4"/>
      <c r="F17" s="27" t="s">
        <v>15</v>
      </c>
      <c r="G17" s="27" t="s">
        <v>1</v>
      </c>
      <c r="H17" s="28">
        <f>VLOOKUP(G17,Tableau15[],2,FALSE)</f>
        <v>0</v>
      </c>
      <c r="I17" s="4"/>
    </row>
    <row r="18" spans="2:9" ht="48" customHeight="1" x14ac:dyDescent="0.2">
      <c r="B18" s="23" t="s">
        <v>16</v>
      </c>
      <c r="C18" s="23" t="s">
        <v>1</v>
      </c>
      <c r="D18" s="24">
        <f>VLOOKUP(C18,Tableau8[],2,FALSE)</f>
        <v>0</v>
      </c>
      <c r="E18" s="4"/>
      <c r="F18" s="27" t="s">
        <v>17</v>
      </c>
      <c r="G18" s="27" t="s">
        <v>1</v>
      </c>
      <c r="H18" s="28">
        <f>VLOOKUP(G18,Tableau16[],2,FALSE)</f>
        <v>0</v>
      </c>
      <c r="I18" s="4"/>
    </row>
    <row r="19" spans="2:9" ht="17" x14ac:dyDescent="0.2">
      <c r="B19" s="25"/>
      <c r="C19" s="26" t="s">
        <v>81</v>
      </c>
      <c r="D19" s="26">
        <f>SUM(D15:D18)</f>
        <v>0</v>
      </c>
      <c r="E19" s="4"/>
      <c r="F19" s="29"/>
      <c r="G19" s="30" t="s">
        <v>81</v>
      </c>
      <c r="H19" s="30">
        <f>SUM(H15:H18)</f>
        <v>0</v>
      </c>
      <c r="I19" s="4"/>
    </row>
    <row r="20" spans="2:9" ht="48" customHeight="1" x14ac:dyDescent="0.2">
      <c r="B20" s="4"/>
      <c r="C20" s="4"/>
      <c r="D20" s="14"/>
      <c r="E20" s="4"/>
      <c r="F20" s="4"/>
      <c r="G20" s="4"/>
      <c r="H20" s="14"/>
      <c r="I20" s="4"/>
    </row>
    <row r="21" spans="2:9" ht="17" x14ac:dyDescent="0.2">
      <c r="B21" s="10" t="s">
        <v>56</v>
      </c>
      <c r="C21" s="4"/>
      <c r="D21" s="14"/>
      <c r="E21" s="4"/>
      <c r="F21" s="10" t="s">
        <v>18</v>
      </c>
      <c r="G21" s="4"/>
      <c r="H21" s="14"/>
      <c r="I21" s="4"/>
    </row>
    <row r="22" spans="2:9" x14ac:dyDescent="0.2">
      <c r="B22" s="4"/>
      <c r="C22" s="4"/>
      <c r="D22" s="14"/>
      <c r="E22" s="4"/>
      <c r="F22" s="4"/>
      <c r="G22" s="4"/>
      <c r="H22" s="14"/>
      <c r="I22" s="4"/>
    </row>
    <row r="23" spans="2:9" ht="48" customHeight="1" x14ac:dyDescent="0.2">
      <c r="B23" s="36" t="s">
        <v>19</v>
      </c>
      <c r="C23" s="36" t="s">
        <v>1</v>
      </c>
      <c r="D23" s="37">
        <f>VLOOKUP(C23,Tableau17[],2,FALSE)</f>
        <v>0</v>
      </c>
      <c r="E23" s="11"/>
      <c r="F23" s="32" t="s">
        <v>20</v>
      </c>
      <c r="G23" s="32" t="s">
        <v>1</v>
      </c>
      <c r="H23" s="33">
        <f>VLOOKUP(G23,Tableau25[],2,FALSE)</f>
        <v>0</v>
      </c>
      <c r="I23" s="4"/>
    </row>
    <row r="24" spans="2:9" ht="48" customHeight="1" x14ac:dyDescent="0.2">
      <c r="B24" s="36" t="s">
        <v>21</v>
      </c>
      <c r="C24" s="36" t="s">
        <v>1</v>
      </c>
      <c r="D24" s="37">
        <f>VLOOKUP(C24,Tableau18[],2,FALSE)</f>
        <v>0</v>
      </c>
      <c r="E24" s="11"/>
      <c r="F24" s="32" t="s">
        <v>22</v>
      </c>
      <c r="G24" s="32" t="s">
        <v>1</v>
      </c>
      <c r="H24" s="33">
        <f>VLOOKUP(G24,Tableau26[],2,FALSE)</f>
        <v>0</v>
      </c>
      <c r="I24" s="4"/>
    </row>
    <row r="25" spans="2:9" ht="48" customHeight="1" x14ac:dyDescent="0.2">
      <c r="B25" s="36" t="s">
        <v>23</v>
      </c>
      <c r="C25" s="36" t="s">
        <v>1</v>
      </c>
      <c r="D25" s="37">
        <f>VLOOKUP(C25,Tableau19[],2,FALSE)</f>
        <v>0</v>
      </c>
      <c r="E25" s="11"/>
      <c r="F25" s="32" t="s">
        <v>24</v>
      </c>
      <c r="G25" s="32" t="s">
        <v>1</v>
      </c>
      <c r="H25" s="33">
        <f>VLOOKUP(G25,Tableau27[],2,FALSE)</f>
        <v>0</v>
      </c>
      <c r="I25" s="4"/>
    </row>
    <row r="26" spans="2:9" ht="48" customHeight="1" x14ac:dyDescent="0.2">
      <c r="B26" s="36" t="s">
        <v>25</v>
      </c>
      <c r="C26" s="36" t="s">
        <v>1</v>
      </c>
      <c r="D26" s="37">
        <f>VLOOKUP(C26,Tableau20[],2,FALSE)</f>
        <v>0</v>
      </c>
      <c r="E26" s="11"/>
      <c r="F26" s="32" t="s">
        <v>26</v>
      </c>
      <c r="G26" s="32" t="s">
        <v>1</v>
      </c>
      <c r="H26" s="33">
        <f>VLOOKUP(G26,Tableau28[],2,FALSE)</f>
        <v>0</v>
      </c>
      <c r="I26" s="4"/>
    </row>
    <row r="27" spans="2:9" ht="17" x14ac:dyDescent="0.2">
      <c r="B27" s="38"/>
      <c r="C27" s="39" t="s">
        <v>81</v>
      </c>
      <c r="D27" s="39">
        <f>SUM(D23:D26)</f>
        <v>0</v>
      </c>
      <c r="E27" s="4"/>
      <c r="F27" s="34"/>
      <c r="G27" s="35" t="s">
        <v>81</v>
      </c>
      <c r="H27" s="35">
        <f>SUM(H23:H26)</f>
        <v>0</v>
      </c>
      <c r="I27" s="4"/>
    </row>
    <row r="28" spans="2:9" ht="48" customHeight="1" x14ac:dyDescent="0.2">
      <c r="B28" s="4"/>
      <c r="C28" s="4"/>
      <c r="D28" s="14"/>
      <c r="E28" s="4"/>
      <c r="F28" s="4"/>
      <c r="G28" s="4"/>
      <c r="H28" s="14"/>
      <c r="I28" s="4"/>
    </row>
    <row r="29" spans="2:9" ht="17" x14ac:dyDescent="0.2">
      <c r="B29" s="10" t="s">
        <v>64</v>
      </c>
      <c r="C29" s="4"/>
      <c r="D29" s="14"/>
      <c r="E29" s="4"/>
      <c r="F29" s="4" t="s">
        <v>27</v>
      </c>
      <c r="G29" s="4"/>
      <c r="H29" s="14"/>
      <c r="I29" s="4"/>
    </row>
    <row r="30" spans="2:9" x14ac:dyDescent="0.2">
      <c r="B30" s="4"/>
      <c r="C30" s="4"/>
      <c r="D30" s="14"/>
      <c r="E30" s="4"/>
      <c r="G30" s="4"/>
      <c r="H30" s="14"/>
      <c r="I30" s="4"/>
    </row>
    <row r="31" spans="2:9" s="12" customFormat="1" ht="48" customHeight="1" x14ac:dyDescent="0.2">
      <c r="B31" s="16" t="s">
        <v>28</v>
      </c>
      <c r="C31" s="16" t="s">
        <v>1</v>
      </c>
      <c r="D31" s="17">
        <f>VLOOKUP(C31,Tableau21[],2,FALSE)</f>
        <v>0</v>
      </c>
      <c r="E31" s="11"/>
      <c r="F31" s="11"/>
      <c r="G31" s="11"/>
      <c r="H31" s="15"/>
      <c r="I31" s="11"/>
    </row>
    <row r="32" spans="2:9" s="12" customFormat="1" ht="48" customHeight="1" x14ac:dyDescent="0.2">
      <c r="B32" s="16" t="s">
        <v>29</v>
      </c>
      <c r="C32" s="16" t="s">
        <v>1</v>
      </c>
      <c r="D32" s="17">
        <f>VLOOKUP(C32,Tableau22[],2,FALSE)</f>
        <v>0</v>
      </c>
      <c r="E32" s="11"/>
      <c r="F32" s="11"/>
      <c r="G32" s="11"/>
      <c r="H32" s="15"/>
      <c r="I32" s="11"/>
    </row>
    <row r="33" spans="2:9" s="12" customFormat="1" ht="48" customHeight="1" x14ac:dyDescent="0.2">
      <c r="B33" s="16" t="s">
        <v>30</v>
      </c>
      <c r="C33" s="16" t="s">
        <v>1</v>
      </c>
      <c r="D33" s="17">
        <f>VLOOKUP(C33,Tableau23[],2,FALSE)</f>
        <v>0</v>
      </c>
      <c r="E33" s="11"/>
      <c r="F33" s="11"/>
      <c r="G33" s="11"/>
      <c r="H33" s="15"/>
      <c r="I33" s="11"/>
    </row>
    <row r="34" spans="2:9" s="12" customFormat="1" ht="48" customHeight="1" x14ac:dyDescent="0.2">
      <c r="B34" s="16" t="s">
        <v>31</v>
      </c>
      <c r="C34" s="16" t="s">
        <v>1</v>
      </c>
      <c r="D34" s="17">
        <f>VLOOKUP(C34,Tableau24[],2,FALSE)</f>
        <v>0</v>
      </c>
      <c r="E34" s="11"/>
      <c r="F34" s="11"/>
      <c r="G34" s="11"/>
      <c r="H34" s="15"/>
      <c r="I34" s="11"/>
    </row>
    <row r="35" spans="2:9" s="12" customFormat="1" ht="17" x14ac:dyDescent="0.2">
      <c r="B35" s="16"/>
      <c r="C35" s="18" t="s">
        <v>81</v>
      </c>
      <c r="D35" s="18">
        <f>SUM(D31:D34)</f>
        <v>0</v>
      </c>
      <c r="E35" s="11"/>
      <c r="F35" s="11"/>
      <c r="G35" s="11"/>
      <c r="H35" s="15"/>
      <c r="I35" s="11"/>
    </row>
  </sheetData>
  <mergeCells count="2">
    <mergeCell ref="B1:H1"/>
    <mergeCell ref="C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 xr:uid="{1FFC242B-745B-C642-BE03-7EF41ACC947D}">
          <x14:formula1>
            <xm:f>'liste déroulantes'!$A$4:$A$6</xm:f>
          </x14:formula1>
          <xm:sqref>C7</xm:sqref>
        </x14:dataValidation>
        <x14:dataValidation type="list" allowBlank="1" showInputMessage="1" showErrorMessage="1" xr:uid="{B45057A9-CD87-5D4A-A9D9-F028553AB56A}">
          <x14:formula1>
            <xm:f>'liste déroulantes'!$D$4:$D$7</xm:f>
          </x14:formula1>
          <xm:sqref>C8</xm:sqref>
        </x14:dataValidation>
        <x14:dataValidation type="list" allowBlank="1" showInputMessage="1" showErrorMessage="1" xr:uid="{1BA7E65E-C568-2B45-8D70-18B19CAD5B01}">
          <x14:formula1>
            <xm:f>'liste déroulantes'!$G$4:$G$7</xm:f>
          </x14:formula1>
          <xm:sqref>C9</xm:sqref>
        </x14:dataValidation>
        <x14:dataValidation type="list" allowBlank="1" showInputMessage="1" showErrorMessage="1" xr:uid="{8A376DFF-935E-9041-A0B8-B178AA404497}">
          <x14:formula1>
            <xm:f>'liste déroulantes'!$J$4:$J$7</xm:f>
          </x14:formula1>
          <xm:sqref>C10</xm:sqref>
        </x14:dataValidation>
        <x14:dataValidation type="list" allowBlank="1" showInputMessage="1" showErrorMessage="1" xr:uid="{4C048D56-0440-444A-A52E-D05BAA348AB3}">
          <x14:formula1>
            <xm:f>'liste déroulantes'!$A$14:$A$19</xm:f>
          </x14:formula1>
          <xm:sqref>C15</xm:sqref>
        </x14:dataValidation>
        <x14:dataValidation type="list" allowBlank="1" showInputMessage="1" showErrorMessage="1" xr:uid="{8DEE8E7F-D32D-E442-97B0-B3F17CE4FB02}">
          <x14:formula1>
            <xm:f>'liste déroulantes'!$D$14:$D$18</xm:f>
          </x14:formula1>
          <xm:sqref>C16</xm:sqref>
        </x14:dataValidation>
        <x14:dataValidation type="list" allowBlank="1" showInputMessage="1" showErrorMessage="1" xr:uid="{C97BEB7E-E54A-E248-A447-D75CF060FE78}">
          <x14:formula1>
            <xm:f>'liste déroulantes'!$G$14:$G$18</xm:f>
          </x14:formula1>
          <xm:sqref>C17</xm:sqref>
        </x14:dataValidation>
        <x14:dataValidation type="list" allowBlank="1" showInputMessage="1" showErrorMessage="1" xr:uid="{339C4E6A-C2A6-6E4D-8388-07F15DAF536F}">
          <x14:formula1>
            <xm:f>'liste déroulantes'!$J$14:$J$18</xm:f>
          </x14:formula1>
          <xm:sqref>C18</xm:sqref>
        </x14:dataValidation>
        <x14:dataValidation type="list" allowBlank="1" showInputMessage="1" showErrorMessage="1" xr:uid="{3F9C3B40-4EB4-EA4D-BF77-A7BDC5372EE8}">
          <x14:formula1>
            <xm:f>'liste déroulantes'!$A$26:$A$29</xm:f>
          </x14:formula1>
          <xm:sqref>G7</xm:sqref>
        </x14:dataValidation>
        <x14:dataValidation type="list" allowBlank="1" showInputMessage="1" showErrorMessage="1" xr:uid="{626EE8CB-8BF8-8C47-8BB5-7968A909EE05}">
          <x14:formula1>
            <xm:f>'liste déroulantes'!$D$26:$D$29</xm:f>
          </x14:formula1>
          <xm:sqref>G8</xm:sqref>
        </x14:dataValidation>
        <x14:dataValidation type="list" allowBlank="1" showInputMessage="1" showErrorMessage="1" xr:uid="{4D574622-44E4-1747-AC99-54E554F8BA27}">
          <x14:formula1>
            <xm:f>'liste déroulantes'!$G$26:$G$30</xm:f>
          </x14:formula1>
          <xm:sqref>G9</xm:sqref>
        </x14:dataValidation>
        <x14:dataValidation type="list" allowBlank="1" showInputMessage="1" showErrorMessage="1" xr:uid="{45B039DB-75BB-0541-9453-344ED38193F1}">
          <x14:formula1>
            <xm:f>'liste déroulantes'!$J$26:$J$30</xm:f>
          </x14:formula1>
          <xm:sqref>G10</xm:sqref>
        </x14:dataValidation>
        <x14:dataValidation type="list" allowBlank="1" showInputMessage="1" showErrorMessage="1" xr:uid="{F64B721B-F6D1-344C-B0ED-69917AE268EB}">
          <x14:formula1>
            <xm:f>'liste déroulantes'!$A$36:$A$38</xm:f>
          </x14:formula1>
          <xm:sqref>G15</xm:sqref>
        </x14:dataValidation>
        <x14:dataValidation type="list" allowBlank="1" showInputMessage="1" showErrorMessage="1" xr:uid="{DD3D3083-7D74-0249-82B9-C8ABB2289A94}">
          <x14:formula1>
            <xm:f>'liste déroulantes'!$D$36:$D$38</xm:f>
          </x14:formula1>
          <xm:sqref>G16</xm:sqref>
        </x14:dataValidation>
        <x14:dataValidation type="list" allowBlank="1" showInputMessage="1" showErrorMessage="1" xr:uid="{E6BBE44F-B3C7-8646-AEC5-077FC357864D}">
          <x14:formula1>
            <xm:f>'liste déroulantes'!$G$36:$G$38</xm:f>
          </x14:formula1>
          <xm:sqref>G17</xm:sqref>
        </x14:dataValidation>
        <x14:dataValidation type="list" allowBlank="1" showInputMessage="1" showErrorMessage="1" xr:uid="{2380CF08-5544-A540-A2DD-24C1B9683B27}">
          <x14:formula1>
            <xm:f>'liste déroulantes'!$J$36:$J$38</xm:f>
          </x14:formula1>
          <xm:sqref>G18</xm:sqref>
        </x14:dataValidation>
        <x14:dataValidation type="list" allowBlank="1" showInputMessage="1" showErrorMessage="1" xr:uid="{7E204117-7269-C74A-A716-919C489F0047}">
          <x14:formula1>
            <xm:f>'liste déroulantes'!$A$45:$A$48</xm:f>
          </x14:formula1>
          <xm:sqref>C23</xm:sqref>
        </x14:dataValidation>
        <x14:dataValidation type="list" allowBlank="1" showInputMessage="1" showErrorMessage="1" xr:uid="{E89BCFEB-50A1-5441-B8E6-CF4525BAA9EB}">
          <x14:formula1>
            <xm:f>'liste déroulantes'!$D$45:$D$49</xm:f>
          </x14:formula1>
          <xm:sqref>C24</xm:sqref>
        </x14:dataValidation>
        <x14:dataValidation type="list" allowBlank="1" showInputMessage="1" showErrorMessage="1" xr:uid="{4295C5E8-6F85-454F-A77C-799684A46173}">
          <x14:formula1>
            <xm:f>'liste déroulantes'!$J$45:$J$48</xm:f>
          </x14:formula1>
          <xm:sqref>C26</xm:sqref>
        </x14:dataValidation>
        <x14:dataValidation type="list" allowBlank="1" showInputMessage="1" showErrorMessage="1" xr:uid="{502DF768-6453-4248-989F-372301ACCD2C}">
          <x14:formula1>
            <xm:f>'liste déroulantes'!$A$56:$A$60</xm:f>
          </x14:formula1>
          <xm:sqref>C31</xm:sqref>
        </x14:dataValidation>
        <x14:dataValidation type="list" allowBlank="1" showInputMessage="1" showErrorMessage="1" xr:uid="{4E6D2FB4-A48C-B04E-A0A5-531433F9095D}">
          <x14:formula1>
            <xm:f>'liste déroulantes'!$D$56:$D$58</xm:f>
          </x14:formula1>
          <xm:sqref>C32</xm:sqref>
        </x14:dataValidation>
        <x14:dataValidation type="list" allowBlank="1" showInputMessage="1" showErrorMessage="1" xr:uid="{34418704-1A66-C247-B818-6CEE94D21F6E}">
          <x14:formula1>
            <xm:f>'liste déroulantes'!$G$56:$G$59</xm:f>
          </x14:formula1>
          <xm:sqref>C33</xm:sqref>
        </x14:dataValidation>
        <x14:dataValidation type="list" allowBlank="1" showInputMessage="1" showErrorMessage="1" xr:uid="{FD1100F1-4736-9E46-900F-27FF7453454C}">
          <x14:formula1>
            <xm:f>'liste déroulantes'!$J$56:$J$58</xm:f>
          </x14:formula1>
          <xm:sqref>C34</xm:sqref>
        </x14:dataValidation>
        <x14:dataValidation type="list" allowBlank="1" showInputMessage="1" showErrorMessage="1" xr:uid="{B5888539-E790-524A-B073-1FFB0BBF9395}">
          <x14:formula1>
            <xm:f>'liste déroulantes'!$A$66:$A$69</xm:f>
          </x14:formula1>
          <xm:sqref>G23</xm:sqref>
        </x14:dataValidation>
        <x14:dataValidation type="list" allowBlank="1" showInputMessage="1" showErrorMessage="1" xr:uid="{B97EDD97-9E1E-DA43-9273-DA133D0BC156}">
          <x14:formula1>
            <xm:f>'liste déroulantes'!$D$66:$D$69</xm:f>
          </x14:formula1>
          <xm:sqref>G24</xm:sqref>
        </x14:dataValidation>
        <x14:dataValidation type="list" allowBlank="1" showInputMessage="1" showErrorMessage="1" xr:uid="{6FD1DC28-DF17-CC40-9067-C7272AE22415}">
          <x14:formula1>
            <xm:f>'liste déroulantes'!$G$66:$G$69</xm:f>
          </x14:formula1>
          <xm:sqref>G25</xm:sqref>
        </x14:dataValidation>
        <x14:dataValidation type="list" allowBlank="1" showInputMessage="1" showErrorMessage="1" xr:uid="{B45621C2-1DCA-F449-97A4-9ECD626B28A1}">
          <x14:formula1>
            <xm:f>'liste déroulantes'!$J$66:$J$69</xm:f>
          </x14:formula1>
          <xm:sqref>G26</xm:sqref>
        </x14:dataValidation>
        <x14:dataValidation type="list" allowBlank="1" showInputMessage="1" showErrorMessage="1" xr:uid="{1DE9DECC-0D18-C24E-9E3F-4BF208AACD20}">
          <x14:formula1>
            <xm:f>'liste déroulantes'!$G$45:$G$49</xm:f>
          </x14:formula1>
          <xm:sqref>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A960-67E3-6342-AE0B-8D16A974B477}">
  <dimension ref="A2:B8"/>
  <sheetViews>
    <sheetView workbookViewId="0">
      <selection activeCell="A4" sqref="A4"/>
    </sheetView>
  </sheetViews>
  <sheetFormatPr baseColWidth="10" defaultRowHeight="16" x14ac:dyDescent="0.2"/>
  <cols>
    <col min="1" max="1" width="36.1640625" bestFit="1" customWidth="1"/>
    <col min="2" max="2" width="7.1640625" customWidth="1"/>
  </cols>
  <sheetData>
    <row r="2" spans="1:2" x14ac:dyDescent="0.2">
      <c r="A2" t="str">
        <f>Saisie!B5</f>
        <v xml:space="preserve">Le travail d'équipe GSDD/CP </v>
      </c>
      <c r="B2">
        <f>Saisie!D11</f>
        <v>0</v>
      </c>
    </row>
    <row r="3" spans="1:2" x14ac:dyDescent="0.2">
      <c r="A3" t="str">
        <f>Saisie!B13</f>
        <v>Les outils de continuité et de progressivité</v>
      </c>
      <c r="B3">
        <f>Saisie!D19</f>
        <v>0</v>
      </c>
    </row>
    <row r="4" spans="1:2" x14ac:dyDescent="0.2">
      <c r="A4" t="str">
        <f>Saisie!F5</f>
        <v>La relation avec les parents</v>
      </c>
      <c r="B4">
        <f>Saisie!H11</f>
        <v>0</v>
      </c>
    </row>
    <row r="5" spans="1:2" x14ac:dyDescent="0.2">
      <c r="A5" t="str">
        <f>Saisie!F13</f>
        <v>Les modalités de suivi des élèves</v>
      </c>
      <c r="B5">
        <f>Saisie!H19</f>
        <v>0</v>
      </c>
    </row>
    <row r="6" spans="1:2" x14ac:dyDescent="0.2">
      <c r="A6" t="str">
        <f>Saisie!B21</f>
        <v>Le langage oral et l'entrée dans l'écrit</v>
      </c>
      <c r="B6">
        <f>Saisie!D27</f>
        <v>0</v>
      </c>
    </row>
    <row r="7" spans="1:2" x14ac:dyDescent="0.2">
      <c r="A7" t="str">
        <f>Saisie!F21</f>
        <v>Les apprentissages mathématiques</v>
      </c>
      <c r="B7">
        <f>Saisie!H27</f>
        <v>0</v>
      </c>
    </row>
    <row r="8" spans="1:2" x14ac:dyDescent="0.2">
      <c r="A8" t="str">
        <f>Saisie!B29</f>
        <v>Les compétences transversales</v>
      </c>
      <c r="B8">
        <f>Saisie!D35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DE76-A61B-BC47-B848-8D7F03FF5934}">
  <dimension ref="A1:K69"/>
  <sheetViews>
    <sheetView workbookViewId="0"/>
  </sheetViews>
  <sheetFormatPr baseColWidth="10" defaultRowHeight="16" x14ac:dyDescent="0.2"/>
  <sheetData>
    <row r="1" spans="1:11" x14ac:dyDescent="0.2">
      <c r="A1" s="8" t="s">
        <v>44</v>
      </c>
    </row>
    <row r="2" spans="1:11" ht="48" customHeight="1" x14ac:dyDescent="0.2">
      <c r="A2" s="48" t="s">
        <v>0</v>
      </c>
      <c r="B2" s="48"/>
      <c r="C2" s="2"/>
      <c r="D2" s="48" t="s">
        <v>3</v>
      </c>
      <c r="E2" s="48"/>
      <c r="F2" s="3"/>
      <c r="G2" s="48" t="s">
        <v>5</v>
      </c>
      <c r="H2" s="48"/>
      <c r="I2" s="3"/>
      <c r="J2" s="48" t="s">
        <v>7</v>
      </c>
      <c r="K2" s="48"/>
    </row>
    <row r="3" spans="1:11" x14ac:dyDescent="0.2">
      <c r="A3" s="2" t="s">
        <v>40</v>
      </c>
      <c r="B3" s="2" t="s">
        <v>41</v>
      </c>
      <c r="C3" s="2"/>
      <c r="D3" s="2" t="s">
        <v>40</v>
      </c>
      <c r="E3" s="2" t="s">
        <v>41</v>
      </c>
      <c r="G3" s="2" t="s">
        <v>40</v>
      </c>
      <c r="H3" s="2" t="s">
        <v>41</v>
      </c>
      <c r="J3" s="2" t="s">
        <v>40</v>
      </c>
      <c r="K3" s="2" t="s">
        <v>41</v>
      </c>
    </row>
    <row r="4" spans="1:11" x14ac:dyDescent="0.2">
      <c r="A4" s="2" t="s">
        <v>1</v>
      </c>
      <c r="B4" s="6">
        <v>0</v>
      </c>
      <c r="C4" s="2"/>
      <c r="D4" s="2" t="s">
        <v>1</v>
      </c>
      <c r="E4" s="6">
        <v>0</v>
      </c>
      <c r="G4" s="2" t="s">
        <v>1</v>
      </c>
      <c r="H4" s="6">
        <v>0</v>
      </c>
      <c r="J4" s="2" t="s">
        <v>1</v>
      </c>
      <c r="K4" s="6">
        <v>0</v>
      </c>
    </row>
    <row r="5" spans="1:11" x14ac:dyDescent="0.2">
      <c r="A5" t="s">
        <v>32</v>
      </c>
      <c r="B5" s="6">
        <v>25</v>
      </c>
      <c r="D5" t="s">
        <v>34</v>
      </c>
      <c r="E5" s="6">
        <v>15</v>
      </c>
      <c r="G5" t="s">
        <v>37</v>
      </c>
      <c r="H5">
        <v>25</v>
      </c>
      <c r="J5" t="s">
        <v>42</v>
      </c>
      <c r="K5">
        <v>15</v>
      </c>
    </row>
    <row r="6" spans="1:11" x14ac:dyDescent="0.2">
      <c r="A6" t="s">
        <v>33</v>
      </c>
      <c r="B6" s="6">
        <v>0</v>
      </c>
      <c r="D6" t="s">
        <v>35</v>
      </c>
      <c r="E6" s="6">
        <v>15</v>
      </c>
      <c r="G6" t="s">
        <v>38</v>
      </c>
      <c r="H6">
        <v>15</v>
      </c>
      <c r="J6" t="s">
        <v>43</v>
      </c>
      <c r="K6">
        <v>15</v>
      </c>
    </row>
    <row r="7" spans="1:11" x14ac:dyDescent="0.2">
      <c r="D7" t="s">
        <v>36</v>
      </c>
      <c r="E7" s="6">
        <v>25</v>
      </c>
      <c r="G7" t="s">
        <v>39</v>
      </c>
      <c r="H7">
        <v>0</v>
      </c>
      <c r="J7" t="s">
        <v>82</v>
      </c>
      <c r="K7">
        <v>25</v>
      </c>
    </row>
    <row r="11" spans="1:11" x14ac:dyDescent="0.2">
      <c r="A11" s="8" t="s">
        <v>9</v>
      </c>
    </row>
    <row r="12" spans="1:11" ht="47" customHeight="1" x14ac:dyDescent="0.2">
      <c r="A12" s="48" t="s">
        <v>10</v>
      </c>
      <c r="B12" s="48"/>
      <c r="C12" s="3"/>
      <c r="D12" s="48" t="s">
        <v>12</v>
      </c>
      <c r="E12" s="48"/>
      <c r="F12" s="3"/>
      <c r="G12" s="48" t="s">
        <v>14</v>
      </c>
      <c r="H12" s="48"/>
      <c r="I12" s="3"/>
      <c r="J12" s="48" t="s">
        <v>16</v>
      </c>
      <c r="K12" s="48"/>
    </row>
    <row r="13" spans="1:11" x14ac:dyDescent="0.2">
      <c r="A13" s="2" t="s">
        <v>40</v>
      </c>
      <c r="B13" s="2" t="s">
        <v>41</v>
      </c>
      <c r="C13" s="2"/>
      <c r="D13" s="2" t="s">
        <v>40</v>
      </c>
      <c r="E13" s="2" t="s">
        <v>41</v>
      </c>
      <c r="G13" s="2" t="s">
        <v>40</v>
      </c>
      <c r="H13" s="2" t="s">
        <v>41</v>
      </c>
      <c r="J13" s="2" t="s">
        <v>40</v>
      </c>
      <c r="K13" s="2" t="s">
        <v>41</v>
      </c>
    </row>
    <row r="14" spans="1:11" x14ac:dyDescent="0.2">
      <c r="A14" s="2" t="s">
        <v>1</v>
      </c>
      <c r="B14" s="2">
        <v>0</v>
      </c>
      <c r="C14" s="2"/>
      <c r="D14" s="2" t="s">
        <v>1</v>
      </c>
      <c r="E14" s="2">
        <v>0</v>
      </c>
      <c r="G14" s="2" t="s">
        <v>1</v>
      </c>
      <c r="H14" s="2">
        <v>0</v>
      </c>
      <c r="J14" s="2" t="s">
        <v>1</v>
      </c>
      <c r="K14" s="2">
        <v>0</v>
      </c>
    </row>
    <row r="15" spans="1:11" x14ac:dyDescent="0.2">
      <c r="A15" t="s">
        <v>45</v>
      </c>
      <c r="B15">
        <v>25</v>
      </c>
      <c r="D15" t="s">
        <v>49</v>
      </c>
      <c r="E15">
        <v>10</v>
      </c>
      <c r="G15" t="s">
        <v>39</v>
      </c>
      <c r="H15">
        <v>0</v>
      </c>
      <c r="J15" t="s">
        <v>49</v>
      </c>
      <c r="K15">
        <v>10</v>
      </c>
    </row>
    <row r="16" spans="1:11" x14ac:dyDescent="0.2">
      <c r="A16" t="s">
        <v>46</v>
      </c>
      <c r="B16">
        <v>15</v>
      </c>
      <c r="D16" t="s">
        <v>50</v>
      </c>
      <c r="E16">
        <v>15</v>
      </c>
      <c r="G16" t="s">
        <v>52</v>
      </c>
      <c r="H16">
        <v>15</v>
      </c>
      <c r="J16" t="s">
        <v>50</v>
      </c>
      <c r="K16">
        <v>15</v>
      </c>
    </row>
    <row r="17" spans="1:11" x14ac:dyDescent="0.2">
      <c r="A17" t="s">
        <v>47</v>
      </c>
      <c r="B17">
        <v>5</v>
      </c>
      <c r="D17" t="s">
        <v>51</v>
      </c>
      <c r="E17">
        <v>25</v>
      </c>
      <c r="G17" t="s">
        <v>53</v>
      </c>
      <c r="H17">
        <v>15</v>
      </c>
      <c r="J17" t="s">
        <v>55</v>
      </c>
      <c r="K17">
        <v>25</v>
      </c>
    </row>
    <row r="18" spans="1:11" x14ac:dyDescent="0.2">
      <c r="A18" t="s">
        <v>48</v>
      </c>
      <c r="B18">
        <v>5</v>
      </c>
      <c r="D18" t="s">
        <v>39</v>
      </c>
      <c r="E18">
        <v>0</v>
      </c>
      <c r="G18" t="s">
        <v>54</v>
      </c>
      <c r="H18">
        <v>25</v>
      </c>
      <c r="J18" t="s">
        <v>39</v>
      </c>
      <c r="K18">
        <v>0</v>
      </c>
    </row>
    <row r="19" spans="1:11" x14ac:dyDescent="0.2">
      <c r="A19" t="s">
        <v>59</v>
      </c>
      <c r="B19">
        <v>0</v>
      </c>
    </row>
    <row r="23" spans="1:11" x14ac:dyDescent="0.2">
      <c r="A23" s="8" t="s">
        <v>67</v>
      </c>
    </row>
    <row r="24" spans="1:11" ht="98" customHeight="1" x14ac:dyDescent="0.2">
      <c r="A24" s="47" t="s">
        <v>2</v>
      </c>
      <c r="B24" s="47"/>
      <c r="C24" s="4"/>
      <c r="D24" s="47" t="s">
        <v>4</v>
      </c>
      <c r="E24" s="47"/>
      <c r="F24" s="4"/>
      <c r="G24" s="47" t="s">
        <v>6</v>
      </c>
      <c r="H24" s="47"/>
      <c r="I24" s="4"/>
      <c r="J24" s="47" t="s">
        <v>8</v>
      </c>
      <c r="K24" s="47"/>
    </row>
    <row r="25" spans="1:11" x14ac:dyDescent="0.2">
      <c r="A25" s="2" t="s">
        <v>40</v>
      </c>
      <c r="B25" s="2" t="s">
        <v>41</v>
      </c>
      <c r="C25" s="2"/>
      <c r="D25" s="2" t="s">
        <v>40</v>
      </c>
      <c r="E25" s="2" t="s">
        <v>41</v>
      </c>
      <c r="G25" s="2" t="s">
        <v>40</v>
      </c>
      <c r="H25" s="2" t="s">
        <v>41</v>
      </c>
      <c r="J25" s="2" t="s">
        <v>40</v>
      </c>
      <c r="K25" s="2" t="s">
        <v>41</v>
      </c>
    </row>
    <row r="26" spans="1:11" x14ac:dyDescent="0.2">
      <c r="A26" s="2" t="s">
        <v>1</v>
      </c>
      <c r="B26" s="6">
        <v>0</v>
      </c>
      <c r="C26" s="2"/>
      <c r="D26" s="2" t="s">
        <v>1</v>
      </c>
      <c r="E26" s="6">
        <v>0</v>
      </c>
      <c r="G26" s="2" t="s">
        <v>1</v>
      </c>
      <c r="H26" s="6">
        <v>0</v>
      </c>
      <c r="J26" s="2" t="s">
        <v>1</v>
      </c>
      <c r="K26" s="6">
        <v>0</v>
      </c>
    </row>
    <row r="27" spans="1:11" x14ac:dyDescent="0.2">
      <c r="A27" s="2" t="s">
        <v>57</v>
      </c>
      <c r="B27" s="6">
        <v>15</v>
      </c>
      <c r="D27" s="2" t="s">
        <v>69</v>
      </c>
      <c r="E27" s="6">
        <v>25</v>
      </c>
      <c r="G27" s="2" t="s">
        <v>70</v>
      </c>
      <c r="H27" s="6">
        <v>25</v>
      </c>
      <c r="J27" s="2" t="s">
        <v>76</v>
      </c>
      <c r="K27" s="6">
        <v>25</v>
      </c>
    </row>
    <row r="28" spans="1:11" x14ac:dyDescent="0.2">
      <c r="A28" s="2" t="s">
        <v>68</v>
      </c>
      <c r="B28" s="6">
        <v>25</v>
      </c>
      <c r="D28" s="2" t="s">
        <v>74</v>
      </c>
      <c r="E28" s="6">
        <v>15</v>
      </c>
      <c r="G28" s="2" t="s">
        <v>71</v>
      </c>
      <c r="H28" s="6">
        <v>20</v>
      </c>
      <c r="J28" t="s">
        <v>77</v>
      </c>
      <c r="K28" s="6">
        <v>15</v>
      </c>
    </row>
    <row r="29" spans="1:11" x14ac:dyDescent="0.2">
      <c r="A29" s="2" t="s">
        <v>39</v>
      </c>
      <c r="B29" s="6">
        <v>0</v>
      </c>
      <c r="D29" s="2" t="s">
        <v>39</v>
      </c>
      <c r="E29" s="6">
        <v>0</v>
      </c>
      <c r="G29" s="2" t="s">
        <v>72</v>
      </c>
      <c r="H29" s="6">
        <v>15</v>
      </c>
      <c r="J29" t="s">
        <v>78</v>
      </c>
      <c r="K29" s="6">
        <v>15</v>
      </c>
    </row>
    <row r="30" spans="1:11" x14ac:dyDescent="0.2">
      <c r="G30" s="2" t="s">
        <v>73</v>
      </c>
      <c r="H30" s="6">
        <v>10</v>
      </c>
      <c r="J30" t="s">
        <v>75</v>
      </c>
      <c r="K30" s="6">
        <v>0</v>
      </c>
    </row>
    <row r="31" spans="1:11" x14ac:dyDescent="0.2">
      <c r="G31" s="2"/>
      <c r="H31" s="6"/>
      <c r="K31" s="6"/>
    </row>
    <row r="33" spans="1:11" x14ac:dyDescent="0.2">
      <c r="A33" s="9" t="s">
        <v>79</v>
      </c>
    </row>
    <row r="34" spans="1:11" s="5" customFormat="1" ht="114" customHeight="1" x14ac:dyDescent="0.2">
      <c r="A34" s="47" t="s">
        <v>11</v>
      </c>
      <c r="B34" s="47"/>
      <c r="C34" s="7"/>
      <c r="D34" s="47" t="s">
        <v>13</v>
      </c>
      <c r="E34" s="47"/>
      <c r="F34" s="7"/>
      <c r="G34" s="47" t="s">
        <v>15</v>
      </c>
      <c r="H34" s="47"/>
      <c r="I34" s="7"/>
      <c r="J34" s="47" t="s">
        <v>17</v>
      </c>
      <c r="K34" s="47"/>
    </row>
    <row r="35" spans="1:11" x14ac:dyDescent="0.2">
      <c r="A35" s="2" t="s">
        <v>40</v>
      </c>
      <c r="B35" s="2" t="s">
        <v>41</v>
      </c>
      <c r="C35" s="2"/>
      <c r="D35" s="2" t="s">
        <v>40</v>
      </c>
      <c r="E35" s="2" t="s">
        <v>41</v>
      </c>
      <c r="G35" s="2" t="s">
        <v>40</v>
      </c>
      <c r="H35" s="2" t="s">
        <v>41</v>
      </c>
      <c r="J35" s="2" t="s">
        <v>40</v>
      </c>
      <c r="K35" s="2" t="s">
        <v>41</v>
      </c>
    </row>
    <row r="36" spans="1:11" x14ac:dyDescent="0.2">
      <c r="A36" s="2" t="s">
        <v>1</v>
      </c>
      <c r="B36" s="6">
        <v>0</v>
      </c>
      <c r="C36" s="2"/>
      <c r="D36" s="2" t="s">
        <v>1</v>
      </c>
      <c r="E36" s="6">
        <v>0</v>
      </c>
      <c r="G36" s="2" t="s">
        <v>1</v>
      </c>
      <c r="H36" s="6">
        <v>0</v>
      </c>
      <c r="J36" s="2" t="s">
        <v>1</v>
      </c>
      <c r="K36" s="6">
        <v>0</v>
      </c>
    </row>
    <row r="37" spans="1:11" x14ac:dyDescent="0.2">
      <c r="A37" s="2" t="s">
        <v>57</v>
      </c>
      <c r="B37">
        <v>25</v>
      </c>
      <c r="D37" s="2" t="s">
        <v>57</v>
      </c>
      <c r="E37">
        <v>25</v>
      </c>
      <c r="G37" s="2" t="s">
        <v>57</v>
      </c>
      <c r="H37">
        <v>25</v>
      </c>
      <c r="J37" s="2" t="s">
        <v>57</v>
      </c>
      <c r="K37">
        <v>25</v>
      </c>
    </row>
    <row r="38" spans="1:11" x14ac:dyDescent="0.2">
      <c r="A38" s="2" t="s">
        <v>39</v>
      </c>
      <c r="B38">
        <v>0</v>
      </c>
      <c r="D38" s="2" t="s">
        <v>39</v>
      </c>
      <c r="E38">
        <v>0</v>
      </c>
      <c r="G38" s="2" t="s">
        <v>39</v>
      </c>
      <c r="H38">
        <v>0</v>
      </c>
      <c r="J38" s="2" t="s">
        <v>39</v>
      </c>
      <c r="K38">
        <v>0</v>
      </c>
    </row>
    <row r="42" spans="1:11" x14ac:dyDescent="0.2">
      <c r="A42" s="8" t="s">
        <v>56</v>
      </c>
    </row>
    <row r="43" spans="1:11" s="4" customFormat="1" ht="79" customHeight="1" x14ac:dyDescent="0.2">
      <c r="A43" s="47" t="s">
        <v>19</v>
      </c>
      <c r="B43" s="47"/>
      <c r="D43" s="47" t="s">
        <v>21</v>
      </c>
      <c r="E43" s="47"/>
      <c r="G43" s="47" t="s">
        <v>23</v>
      </c>
      <c r="H43" s="47"/>
      <c r="J43" s="47" t="s">
        <v>25</v>
      </c>
      <c r="K43" s="47"/>
    </row>
    <row r="44" spans="1:11" x14ac:dyDescent="0.2">
      <c r="A44" s="2" t="s">
        <v>40</v>
      </c>
      <c r="B44" s="2" t="s">
        <v>41</v>
      </c>
      <c r="C44" s="2"/>
      <c r="D44" s="2" t="s">
        <v>40</v>
      </c>
      <c r="E44" s="2" t="s">
        <v>41</v>
      </c>
      <c r="G44" s="2" t="s">
        <v>40</v>
      </c>
      <c r="H44" s="2" t="s">
        <v>41</v>
      </c>
      <c r="J44" s="2" t="s">
        <v>40</v>
      </c>
      <c r="K44" s="2" t="s">
        <v>41</v>
      </c>
    </row>
    <row r="45" spans="1:11" x14ac:dyDescent="0.2">
      <c r="A45" s="2" t="s">
        <v>1</v>
      </c>
      <c r="B45" s="6">
        <v>0</v>
      </c>
      <c r="C45" s="2"/>
      <c r="D45" s="2" t="s">
        <v>1</v>
      </c>
      <c r="E45" s="2">
        <v>0</v>
      </c>
      <c r="G45" s="2" t="s">
        <v>1</v>
      </c>
      <c r="H45" s="2">
        <v>0</v>
      </c>
      <c r="J45" s="2" t="s">
        <v>1</v>
      </c>
      <c r="K45" s="2">
        <v>0</v>
      </c>
    </row>
    <row r="46" spans="1:11" x14ac:dyDescent="0.2">
      <c r="A46" t="s">
        <v>57</v>
      </c>
      <c r="B46" s="6">
        <v>25</v>
      </c>
      <c r="D46" t="s">
        <v>60</v>
      </c>
      <c r="E46">
        <v>25</v>
      </c>
      <c r="G46" t="s">
        <v>62</v>
      </c>
      <c r="H46">
        <v>25</v>
      </c>
      <c r="J46" t="s">
        <v>45</v>
      </c>
      <c r="K46">
        <v>25</v>
      </c>
    </row>
    <row r="47" spans="1:11" x14ac:dyDescent="0.2">
      <c r="A47" t="s">
        <v>58</v>
      </c>
      <c r="B47" s="6">
        <v>15</v>
      </c>
      <c r="D47" t="s">
        <v>61</v>
      </c>
      <c r="E47">
        <v>10</v>
      </c>
      <c r="G47" t="s">
        <v>63</v>
      </c>
      <c r="H47">
        <v>10</v>
      </c>
      <c r="J47" t="s">
        <v>58</v>
      </c>
      <c r="K47">
        <v>15</v>
      </c>
    </row>
    <row r="48" spans="1:11" x14ac:dyDescent="0.2">
      <c r="A48" t="s">
        <v>59</v>
      </c>
      <c r="B48" s="6">
        <v>0</v>
      </c>
      <c r="D48" t="s">
        <v>84</v>
      </c>
      <c r="E48">
        <v>15</v>
      </c>
      <c r="G48" t="s">
        <v>83</v>
      </c>
      <c r="H48">
        <v>10</v>
      </c>
      <c r="J48" t="s">
        <v>59</v>
      </c>
      <c r="K48">
        <v>0</v>
      </c>
    </row>
    <row r="49" spans="1:11" x14ac:dyDescent="0.2">
      <c r="D49" t="s">
        <v>39</v>
      </c>
      <c r="E49">
        <v>0</v>
      </c>
      <c r="G49" t="s">
        <v>59</v>
      </c>
      <c r="H49">
        <v>0</v>
      </c>
    </row>
    <row r="53" spans="1:11" x14ac:dyDescent="0.2">
      <c r="A53" s="8" t="s">
        <v>64</v>
      </c>
    </row>
    <row r="54" spans="1:11" s="5" customFormat="1" ht="96" customHeight="1" x14ac:dyDescent="0.2">
      <c r="A54" s="47" t="s">
        <v>28</v>
      </c>
      <c r="B54" s="47"/>
      <c r="C54" s="4"/>
      <c r="D54" s="47" t="s">
        <v>29</v>
      </c>
      <c r="E54" s="47"/>
      <c r="F54" s="4"/>
      <c r="G54" s="47" t="s">
        <v>30</v>
      </c>
      <c r="H54" s="47"/>
      <c r="I54" s="4"/>
      <c r="J54" s="47" t="s">
        <v>31</v>
      </c>
      <c r="K54" s="47"/>
    </row>
    <row r="55" spans="1:11" x14ac:dyDescent="0.2">
      <c r="A55" s="2" t="s">
        <v>40</v>
      </c>
      <c r="B55" s="2" t="s">
        <v>41</v>
      </c>
      <c r="C55" s="2"/>
      <c r="D55" s="2" t="s">
        <v>40</v>
      </c>
      <c r="E55" s="2" t="s">
        <v>41</v>
      </c>
      <c r="G55" s="2" t="s">
        <v>40</v>
      </c>
      <c r="H55" s="2" t="s">
        <v>41</v>
      </c>
      <c r="J55" s="2" t="s">
        <v>40</v>
      </c>
      <c r="K55" s="2" t="s">
        <v>41</v>
      </c>
    </row>
    <row r="56" spans="1:11" x14ac:dyDescent="0.2">
      <c r="A56" s="2" t="s">
        <v>1</v>
      </c>
      <c r="B56" s="2">
        <v>0</v>
      </c>
      <c r="C56" s="2"/>
      <c r="D56" s="2" t="s">
        <v>1</v>
      </c>
      <c r="E56" s="6">
        <v>0</v>
      </c>
      <c r="G56" s="2" t="s">
        <v>1</v>
      </c>
      <c r="H56" s="2">
        <v>0</v>
      </c>
      <c r="J56" s="2" t="s">
        <v>1</v>
      </c>
      <c r="K56" s="2">
        <v>0</v>
      </c>
    </row>
    <row r="57" spans="1:11" x14ac:dyDescent="0.2">
      <c r="A57" t="s">
        <v>45</v>
      </c>
      <c r="B57">
        <v>25</v>
      </c>
      <c r="D57" t="s">
        <v>57</v>
      </c>
      <c r="E57">
        <v>25</v>
      </c>
      <c r="G57" t="s">
        <v>45</v>
      </c>
      <c r="H57">
        <v>25</v>
      </c>
      <c r="J57" t="s">
        <v>57</v>
      </c>
      <c r="K57">
        <v>25</v>
      </c>
    </row>
    <row r="58" spans="1:11" x14ac:dyDescent="0.2">
      <c r="A58" t="s">
        <v>65</v>
      </c>
      <c r="B58">
        <v>10</v>
      </c>
      <c r="D58" t="s">
        <v>39</v>
      </c>
      <c r="E58">
        <v>0</v>
      </c>
      <c r="G58" t="s">
        <v>58</v>
      </c>
      <c r="H58">
        <v>15</v>
      </c>
      <c r="J58" t="s">
        <v>39</v>
      </c>
      <c r="K58">
        <v>0</v>
      </c>
    </row>
    <row r="59" spans="1:11" x14ac:dyDescent="0.2">
      <c r="A59" t="s">
        <v>66</v>
      </c>
      <c r="B59">
        <v>10</v>
      </c>
      <c r="G59" t="s">
        <v>59</v>
      </c>
      <c r="H59">
        <v>0</v>
      </c>
    </row>
    <row r="60" spans="1:11" x14ac:dyDescent="0.2">
      <c r="A60" t="s">
        <v>39</v>
      </c>
      <c r="B60">
        <v>0</v>
      </c>
    </row>
    <row r="63" spans="1:11" x14ac:dyDescent="0.2">
      <c r="A63" s="8" t="s">
        <v>18</v>
      </c>
    </row>
    <row r="64" spans="1:11" s="4" customFormat="1" ht="81" customHeight="1" x14ac:dyDescent="0.2">
      <c r="A64" s="47" t="s">
        <v>20</v>
      </c>
      <c r="B64" s="47"/>
      <c r="D64" s="47" t="s">
        <v>22</v>
      </c>
      <c r="E64" s="47"/>
      <c r="G64" s="47" t="s">
        <v>24</v>
      </c>
      <c r="H64" s="47"/>
      <c r="J64" s="47" t="s">
        <v>26</v>
      </c>
      <c r="K64" s="47"/>
    </row>
    <row r="65" spans="1:11" x14ac:dyDescent="0.2">
      <c r="A65" s="2" t="s">
        <v>40</v>
      </c>
      <c r="B65" s="2" t="s">
        <v>41</v>
      </c>
      <c r="C65" s="2"/>
      <c r="D65" s="2" t="s">
        <v>40</v>
      </c>
      <c r="E65" s="2" t="s">
        <v>41</v>
      </c>
      <c r="G65" s="2" t="s">
        <v>40</v>
      </c>
      <c r="H65" s="2" t="s">
        <v>41</v>
      </c>
      <c r="J65" s="2" t="s">
        <v>40</v>
      </c>
      <c r="K65" s="2" t="s">
        <v>41</v>
      </c>
    </row>
    <row r="66" spans="1:11" x14ac:dyDescent="0.2">
      <c r="A66" s="2" t="s">
        <v>1</v>
      </c>
      <c r="B66" s="6">
        <v>0</v>
      </c>
      <c r="C66" s="2"/>
      <c r="D66" s="2" t="s">
        <v>1</v>
      </c>
      <c r="E66" s="6">
        <v>0</v>
      </c>
      <c r="G66" s="2" t="s">
        <v>1</v>
      </c>
      <c r="H66" s="6">
        <v>0</v>
      </c>
      <c r="J66" s="2" t="s">
        <v>1</v>
      </c>
      <c r="K66" s="6">
        <v>0</v>
      </c>
    </row>
    <row r="67" spans="1:11" x14ac:dyDescent="0.2">
      <c r="A67" t="s">
        <v>45</v>
      </c>
      <c r="B67">
        <v>25</v>
      </c>
      <c r="D67" t="s">
        <v>45</v>
      </c>
      <c r="E67">
        <v>25</v>
      </c>
      <c r="G67" t="s">
        <v>45</v>
      </c>
      <c r="H67">
        <v>25</v>
      </c>
      <c r="J67" t="s">
        <v>45</v>
      </c>
      <c r="K67">
        <v>25</v>
      </c>
    </row>
    <row r="68" spans="1:11" x14ac:dyDescent="0.2">
      <c r="A68" t="s">
        <v>58</v>
      </c>
      <c r="B68">
        <v>15</v>
      </c>
      <c r="D68" t="s">
        <v>58</v>
      </c>
      <c r="E68">
        <v>15</v>
      </c>
      <c r="G68" t="s">
        <v>58</v>
      </c>
      <c r="H68">
        <v>15</v>
      </c>
      <c r="J68" t="s">
        <v>58</v>
      </c>
      <c r="K68">
        <v>15</v>
      </c>
    </row>
    <row r="69" spans="1:11" x14ac:dyDescent="0.2">
      <c r="A69" t="s">
        <v>59</v>
      </c>
      <c r="B69">
        <v>0</v>
      </c>
      <c r="D69" t="s">
        <v>59</v>
      </c>
      <c r="E69">
        <v>0</v>
      </c>
      <c r="G69" t="s">
        <v>59</v>
      </c>
      <c r="H69">
        <v>0</v>
      </c>
      <c r="J69" t="s">
        <v>59</v>
      </c>
      <c r="K69">
        <v>0</v>
      </c>
    </row>
  </sheetData>
  <sheetProtection sheet="1" objects="1" scenarios="1"/>
  <mergeCells count="28">
    <mergeCell ref="A54:B54"/>
    <mergeCell ref="D54:E54"/>
    <mergeCell ref="G54:H54"/>
    <mergeCell ref="J54:K54"/>
    <mergeCell ref="A2:B2"/>
    <mergeCell ref="D2:E2"/>
    <mergeCell ref="G2:H2"/>
    <mergeCell ref="J2:K2"/>
    <mergeCell ref="A12:B12"/>
    <mergeCell ref="D12:E12"/>
    <mergeCell ref="G12:H12"/>
    <mergeCell ref="J12:K12"/>
    <mergeCell ref="A64:B64"/>
    <mergeCell ref="D64:E64"/>
    <mergeCell ref="J64:K64"/>
    <mergeCell ref="G64:H64"/>
    <mergeCell ref="A24:B24"/>
    <mergeCell ref="D24:E24"/>
    <mergeCell ref="G24:H24"/>
    <mergeCell ref="J24:K24"/>
    <mergeCell ref="A34:B34"/>
    <mergeCell ref="D34:E34"/>
    <mergeCell ref="G34:H34"/>
    <mergeCell ref="J34:K34"/>
    <mergeCell ref="A43:B43"/>
    <mergeCell ref="D43:E43"/>
    <mergeCell ref="G43:H43"/>
    <mergeCell ref="J43:K43"/>
  </mergeCells>
  <pageMargins left="0.7" right="0.7" top="0.75" bottom="0.75" header="0.3" footer="0.3"/>
  <tableParts count="2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Radar</vt:lpstr>
      <vt:lpstr>liste déroulantes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Karine Buisine</cp:lastModifiedBy>
  <dcterms:created xsi:type="dcterms:W3CDTF">2022-03-03T14:25:37Z</dcterms:created>
  <dcterms:modified xsi:type="dcterms:W3CDTF">2022-04-05T13:53:55Z</dcterms:modified>
</cp:coreProperties>
</file>